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V realizaci\Havířov\Rekonstrukce na gynekologicko-porodní oddělení-3.NP\A_NÁVRH\Rozpočet\"/>
    </mc:Choice>
  </mc:AlternateContent>
  <xr:revisionPtr revIDLastSave="0" documentId="13_ncr:1_{F3B60F01-8726-4889-A35E-C3A45D452926}" xr6:coauthVersionLast="45" xr6:coauthVersionMax="45" xr10:uidLastSave="{00000000-0000-0000-0000-000000000000}"/>
  <bookViews>
    <workbookView xWindow="1125" yWindow="90" windowWidth="15795" windowHeight="1507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Pol'!$A$1:$X$34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G8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I50" i="1"/>
  <c r="J49" i="1" s="1"/>
  <c r="J50" i="1" s="1"/>
  <c r="F42" i="1"/>
  <c r="G42" i="1"/>
  <c r="H42" i="1"/>
  <c r="I42" i="1"/>
  <c r="J41" i="1" s="1"/>
  <c r="V8" i="12" l="1"/>
  <c r="O8" i="12"/>
  <c r="K8" i="12"/>
  <c r="Q8" i="12"/>
  <c r="I8" i="12"/>
  <c r="M10" i="12"/>
  <c r="M8" i="12" s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Prochazka, Marek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<sst xmlns="http://schemas.openxmlformats.org/spreadsheetml/2006/main" count="290" uniqueCount="152">
  <si>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</si>
  <si>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</si>
  <si>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</si>
  <si>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</si>
  <si>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</si>
  <si>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</si>
  <si>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</si>
  <si>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</si>
  <si>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</si>
  <si>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</si>
  <si>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</si>
  <si>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</si>
  <si>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</si>
  <si>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</si>
  <si>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</si>
  <si>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</si>
  <si>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</si>
  <si>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</si>
  <si>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</si>
  <si>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</si>
  <si>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</si>
  <si>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</si>
  <si>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</si>
  <si>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</si>
  <si>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</si>
  <si>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</si>
  <si>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</si>
  <si>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</si>
  <si>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</si>
  <si>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</si>
  <si>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</si>
  <si>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</si>
  <si>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</si>
  <si>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</si>
  <si>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</si>
  <si>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</si>
  <si>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</si>
  <si>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</si>
  <si>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</si>
  <si>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</si>
  <si>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</si>
  <si>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</si>
  <si>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</si>
  <si>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</si>
  <si>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Medicinální plyny</t>
  </si>
  <si>
    <t>Porodní oddělení</t>
  </si>
  <si>
    <t>Objekt:</t>
  </si>
  <si>
    <t>Rozpočet:</t>
  </si>
  <si>
    <t>Dräger Medical s.r.o.</t>
  </si>
  <si>
    <t>Procházka Marek, Ing.</t>
  </si>
  <si>
    <t>210326</t>
  </si>
  <si>
    <t>Havířov- Nemocnice</t>
  </si>
  <si>
    <t>Stavba</t>
  </si>
  <si>
    <t>Celkem za stavbu</t>
  </si>
  <si>
    <t>CZK</t>
  </si>
  <si>
    <t>Rekapitulace dílů</t>
  </si>
  <si>
    <t>Typ dílu</t>
  </si>
  <si>
    <t>804</t>
  </si>
  <si>
    <t>Rozvody medicinálních plynů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</si>
  <si>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</si>
  <si>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</si>
  <si>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</si>
  <si>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</si>
  <si>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</si>
  <si>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</si>
  <si>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</si>
  <si>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</si>
  <si>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</si>
  <si>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</si>
  <si>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</si>
  <si>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</si>
  <si>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</si>
  <si>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</si>
  <si>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</si>
  <si>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</si>
  <si>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</si>
  <si>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</si>
  <si>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</si>
  <si>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</si>
  <si>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</si>
  <si>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</si>
  <si>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</si>
  <si>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</si>
  <si>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</si>
  <si>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</si>
  <si>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</si>
  <si>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</si>
  <si>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</si>
  <si>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 xml:space="preserve">1539     </t>
  </si>
  <si>
    <t>D+M Trubka Cu průměr   8x1</t>
  </si>
  <si>
    <t>m</t>
  </si>
  <si>
    <t>Vlastní</t>
  </si>
  <si>
    <t>Indiv</t>
  </si>
  <si>
    <t>Práce</t>
  </si>
  <si>
    <t>POL1_</t>
  </si>
  <si>
    <t xml:space="preserve">0157     </t>
  </si>
  <si>
    <t xml:space="preserve">D+M Trubka Cu průměr 12x1 </t>
  </si>
  <si>
    <t xml:space="preserve">0159     </t>
  </si>
  <si>
    <t>D+M Trubka Cu průměr 18x1</t>
  </si>
  <si>
    <t xml:space="preserve">T0008    </t>
  </si>
  <si>
    <t>D+M Tvarovky Cu pr. 8</t>
  </si>
  <si>
    <t xml:space="preserve">ks    </t>
  </si>
  <si>
    <t xml:space="preserve">T0012    </t>
  </si>
  <si>
    <t>D+M Tvarovky Cu pr. 12</t>
  </si>
  <si>
    <t xml:space="preserve">T0018    </t>
  </si>
  <si>
    <t>D+M Tvarovky Cu pr. 18</t>
  </si>
  <si>
    <t>1322</t>
  </si>
  <si>
    <t>Stříbro pr. 2 Ag45 obalené EN17672</t>
  </si>
  <si>
    <t>Specifikace</t>
  </si>
  <si>
    <t>POL3_</t>
  </si>
  <si>
    <t>UL-Ag45Sn</t>
  </si>
  <si>
    <t>POP</t>
  </si>
  <si>
    <t xml:space="preserve">606 9.T  </t>
  </si>
  <si>
    <t>D+M Objímka 1/8", (pr.8-12)</t>
  </si>
  <si>
    <t xml:space="preserve">0089.T   </t>
  </si>
  <si>
    <t>D+M Objímka 3/8", (pr.17-19)</t>
  </si>
  <si>
    <t xml:space="preserve">990001   </t>
  </si>
  <si>
    <t>D+M ochranný plyn pro pájení Cu trubek</t>
  </si>
  <si>
    <t xml:space="preserve">m     </t>
  </si>
  <si>
    <t xml:space="preserve">PPD02    </t>
  </si>
  <si>
    <t>Propláchnutí rozvodu dusíkem (na bm potrubí)</t>
  </si>
  <si>
    <t xml:space="preserve">PZR02    </t>
  </si>
  <si>
    <t>Značení potrubních rozvodů (na bm potrubí)</t>
  </si>
  <si>
    <t xml:space="preserve">1110     </t>
  </si>
  <si>
    <t>D+M Ocelový chránič 22x2.3- tr. svař.1/2", pr.12</t>
  </si>
  <si>
    <t>ACU 1FM</t>
  </si>
  <si>
    <t xml:space="preserve">D+M Ventilová skříň pro 1 plyn se signalizací - pod omítku </t>
  </si>
  <si>
    <t>ks</t>
  </si>
  <si>
    <t>OFP 3100-A</t>
  </si>
  <si>
    <t>D+M Terminální jednotka-panel odběrný pod omítku</t>
  </si>
  <si>
    <t xml:space="preserve">PNR02    </t>
  </si>
  <si>
    <t>Napojení na stávající rozvody</t>
  </si>
  <si>
    <t>kpl</t>
  </si>
  <si>
    <t xml:space="preserve">CFS 0012 </t>
  </si>
  <si>
    <t>D+M Kohout kulový R 253 1/2" vč.šr.</t>
  </si>
  <si>
    <t xml:space="preserve">PVM01    </t>
  </si>
  <si>
    <t>Vedení montážních prací</t>
  </si>
  <si>
    <t xml:space="preserve">PSO01    </t>
  </si>
  <si>
    <t>Předání, proškolení obsluhy</t>
  </si>
  <si>
    <t xml:space="preserve">PZS01    </t>
  </si>
  <si>
    <t>Zakreslení skutečného stavu</t>
  </si>
  <si>
    <t xml:space="preserve">PVR01    </t>
  </si>
  <si>
    <t>Výchozí revize rozvodů MP</t>
  </si>
  <si>
    <t xml:space="preserve">PVR02    </t>
  </si>
  <si>
    <t>Výchozí revize elektro</t>
  </si>
  <si>
    <t>DOP      T00</t>
  </si>
  <si>
    <t>Dopravné</t>
  </si>
  <si>
    <t>OPN</t>
  </si>
  <si>
    <t>POL13_0</t>
  </si>
  <si>
    <t>END</t>
  </si>
  <si>
    <t>kg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</si>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</sst>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horizontal="left" vertical="top" shrinkToFit="1"/>
    </xf>
    <xf numFmtId="0" fontId="17" fillId="0" borderId="39" xfId="0" applyFont="1" applyBorder="1" applyAlignment="1">
      <alignment horizontal="left" vertical="top" shrinkToFit="1"/>
    </xf>
    <xf numFmtId="0" fontId="0" fillId="0" borderId="0" xfId="0" applyAlignment="1">
      <alignment horizontal="left"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ubplk300v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6" t="s">
        <v>41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opLeftCell="B1" zoomScaleNormal="100" zoomScaleSheetLayoutView="75" workbookViewId="0">
      <selection activeCell="M48" sqref="M4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1" t="s">
        <v>4</v>
      </c>
      <c r="C1" s="212"/>
      <c r="D1" s="212"/>
      <c r="E1" s="212"/>
      <c r="F1" s="212"/>
      <c r="G1" s="212"/>
      <c r="H1" s="212"/>
      <c r="I1" s="212"/>
      <c r="J1" s="213"/>
    </row>
    <row r="2" spans="1:15" ht="36" customHeight="1" x14ac:dyDescent="0.2">
      <c r="A2" s="2"/>
      <c r="B2" s="77" t="s">
        <v>24</v>
      </c>
      <c r="C2" s="78"/>
      <c r="D2" s="79" t="s">
        <v>50</v>
      </c>
      <c r="E2" s="217" t="s">
        <v>51</v>
      </c>
      <c r="F2" s="218"/>
      <c r="G2" s="218"/>
      <c r="H2" s="218"/>
      <c r="I2" s="218"/>
      <c r="J2" s="219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20" t="s">
        <v>45</v>
      </c>
      <c r="F3" s="221"/>
      <c r="G3" s="221"/>
      <c r="H3" s="221"/>
      <c r="I3" s="221"/>
      <c r="J3" s="222"/>
    </row>
    <row r="4" spans="1:15" ht="23.25" customHeight="1" x14ac:dyDescent="0.2">
      <c r="A4" s="76">
        <v>3436218</v>
      </c>
      <c r="B4" s="82" t="s">
        <v>47</v>
      </c>
      <c r="C4" s="83"/>
      <c r="D4" s="84" t="s">
        <v>43</v>
      </c>
      <c r="E4" s="200" t="s">
        <v>44</v>
      </c>
      <c r="F4" s="201"/>
      <c r="G4" s="201"/>
      <c r="H4" s="201"/>
      <c r="I4" s="201"/>
      <c r="J4" s="202"/>
    </row>
    <row r="5" spans="1:15" ht="24" customHeight="1" x14ac:dyDescent="0.2">
      <c r="A5" s="2"/>
      <c r="B5" s="31" t="s">
        <v>23</v>
      </c>
      <c r="D5" s="205"/>
      <c r="E5" s="206"/>
      <c r="F5" s="206"/>
      <c r="G5" s="206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07"/>
      <c r="E6" s="208"/>
      <c r="F6" s="208"/>
      <c r="G6" s="20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09"/>
      <c r="F7" s="210"/>
      <c r="G7" s="21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4"/>
      <c r="E11" s="224"/>
      <c r="F11" s="224"/>
      <c r="G11" s="224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199"/>
      <c r="E12" s="199"/>
      <c r="F12" s="199"/>
      <c r="G12" s="199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3"/>
      <c r="F13" s="204"/>
      <c r="G13" s="20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48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3"/>
      <c r="F15" s="223"/>
      <c r="G15" s="225"/>
      <c r="H15" s="225"/>
      <c r="I15" s="225" t="s">
        <v>31</v>
      </c>
      <c r="J15" s="226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188"/>
      <c r="F16" s="189"/>
      <c r="G16" s="188"/>
      <c r="H16" s="189"/>
      <c r="I16" s="188">
        <v>0</v>
      </c>
      <c r="J16" s="190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188"/>
      <c r="F17" s="189"/>
      <c r="G17" s="188"/>
      <c r="H17" s="189"/>
      <c r="I17" s="188">
        <v>0</v>
      </c>
      <c r="J17" s="190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188"/>
      <c r="F18" s="189"/>
      <c r="G18" s="188"/>
      <c r="H18" s="189"/>
      <c r="I18" s="188">
        <v>0</v>
      </c>
      <c r="J18" s="190"/>
    </row>
    <row r="19" spans="1:10" ht="23.25" customHeight="1" x14ac:dyDescent="0.2">
      <c r="A19" s="141" t="s">
        <v>59</v>
      </c>
      <c r="B19" s="38" t="s">
        <v>29</v>
      </c>
      <c r="C19" s="62"/>
      <c r="D19" s="63"/>
      <c r="E19" s="188"/>
      <c r="F19" s="189"/>
      <c r="G19" s="188"/>
      <c r="H19" s="189"/>
      <c r="I19" s="188">
        <v>0</v>
      </c>
      <c r="J19" s="190"/>
    </row>
    <row r="20" spans="1:10" ht="23.25" customHeight="1" x14ac:dyDescent="0.2">
      <c r="A20" s="141" t="s">
        <v>60</v>
      </c>
      <c r="B20" s="38" t="s">
        <v>30</v>
      </c>
      <c r="C20" s="62"/>
      <c r="D20" s="63"/>
      <c r="E20" s="188"/>
      <c r="F20" s="189"/>
      <c r="G20" s="188"/>
      <c r="H20" s="189"/>
      <c r="I20" s="188">
        <v>0</v>
      </c>
      <c r="J20" s="190"/>
    </row>
    <row r="21" spans="1:10" ht="23.25" customHeight="1" x14ac:dyDescent="0.2">
      <c r="A21" s="2"/>
      <c r="B21" s="48" t="s">
        <v>31</v>
      </c>
      <c r="C21" s="64"/>
      <c r="D21" s="65"/>
      <c r="E21" s="191"/>
      <c r="F21" s="227"/>
      <c r="G21" s="191"/>
      <c r="H21" s="227"/>
      <c r="I21" s="191">
        <f>SUM(I16:J20)</f>
        <v>0</v>
      </c>
      <c r="J21" s="19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86">
        <v>0</v>
      </c>
      <c r="H23" s="187"/>
      <c r="I23" s="187"/>
      <c r="J23" s="40" t="str">
        <f t="shared" ref="J23:J28" si="0">Mena</f>
        <v>CZK</v>
      </c>
    </row>
    <row r="24" spans="1:10" ht="26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84">
        <v>0</v>
      </c>
      <c r="H24" s="185"/>
      <c r="I24" s="185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86">
        <v>0</v>
      </c>
      <c r="H25" s="187"/>
      <c r="I25" s="187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14">
        <v>20788</v>
      </c>
      <c r="H26" s="215"/>
      <c r="I26" s="21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16">
        <v>0</v>
      </c>
      <c r="H27" s="216"/>
      <c r="I27" s="216"/>
      <c r="J27" s="41" t="str">
        <f t="shared" si="0"/>
        <v>CZK</v>
      </c>
    </row>
    <row r="28" spans="1:10" ht="27" customHeight="1" thickBot="1" x14ac:dyDescent="0.25">
      <c r="A28" s="2"/>
      <c r="B28" s="115" t="s">
        <v>25</v>
      </c>
      <c r="C28" s="116"/>
      <c r="D28" s="116"/>
      <c r="E28" s="117"/>
      <c r="F28" s="118"/>
      <c r="G28" s="193">
        <v>0</v>
      </c>
      <c r="H28" s="194"/>
      <c r="I28" s="194"/>
      <c r="J28" s="119" t="str">
        <f t="shared" si="0"/>
        <v>CZK</v>
      </c>
    </row>
    <row r="29" spans="1:10" ht="25.5" hidden="1" customHeight="1" thickBot="1" x14ac:dyDescent="0.25">
      <c r="A29" s="2"/>
      <c r="B29" s="115" t="s">
        <v>37</v>
      </c>
      <c r="C29" s="120"/>
      <c r="D29" s="120"/>
      <c r="E29" s="120"/>
      <c r="F29" s="121"/>
      <c r="G29" s="193">
        <v>0</v>
      </c>
      <c r="H29" s="193"/>
      <c r="I29" s="193"/>
      <c r="J29" s="12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5" t="s">
        <v>49</v>
      </c>
      <c r="E34" s="196"/>
      <c r="G34" s="197"/>
      <c r="H34" s="198"/>
      <c r="I34" s="198"/>
      <c r="J34" s="25"/>
    </row>
    <row r="35" spans="1:10" ht="12.75" customHeight="1" x14ac:dyDescent="0.2">
      <c r="A35" s="2"/>
      <c r="B35" s="2"/>
      <c r="D35" s="183" t="s">
        <v>2</v>
      </c>
      <c r="E35" s="18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52</v>
      </c>
      <c r="C39" s="177"/>
      <c r="D39" s="177"/>
      <c r="E39" s="177"/>
      <c r="F39" s="99">
        <v>0</v>
      </c>
      <c r="G39" s="100">
        <v>98986</v>
      </c>
      <c r="H39" s="101"/>
      <c r="I39" s="102">
        <v>98986</v>
      </c>
      <c r="J39" s="103">
        <f>IF(CenaCelkemVypocet=0,"",I39/CenaCelkemVypocet*100)</f>
        <v>100</v>
      </c>
    </row>
    <row r="40" spans="1:10" ht="25.5" hidden="1" customHeight="1" x14ac:dyDescent="0.2">
      <c r="A40" s="87">
        <v>2</v>
      </c>
      <c r="B40" s="104" t="s">
        <v>43</v>
      </c>
      <c r="C40" s="178" t="s">
        <v>45</v>
      </c>
      <c r="D40" s="178"/>
      <c r="E40" s="178"/>
      <c r="F40" s="105">
        <v>0</v>
      </c>
      <c r="G40" s="106">
        <v>98986</v>
      </c>
      <c r="H40" s="106"/>
      <c r="I40" s="107">
        <v>98986</v>
      </c>
      <c r="J40" s="108">
        <f>IF(CenaCelkemVypocet=0,"",I40/CenaCelkemVypocet*100)</f>
        <v>100</v>
      </c>
    </row>
    <row r="41" spans="1:10" ht="25.5" hidden="1" customHeight="1" x14ac:dyDescent="0.2">
      <c r="A41" s="87">
        <v>3</v>
      </c>
      <c r="B41" s="109" t="s">
        <v>43</v>
      </c>
      <c r="C41" s="177" t="s">
        <v>44</v>
      </c>
      <c r="D41" s="177"/>
      <c r="E41" s="177"/>
      <c r="F41" s="110">
        <v>0</v>
      </c>
      <c r="G41" s="101">
        <v>98986</v>
      </c>
      <c r="H41" s="101"/>
      <c r="I41" s="102">
        <v>98986</v>
      </c>
      <c r="J41" s="103">
        <f>IF(CenaCelkemVypocet=0,"",I41/CenaCelkemVypocet*100)</f>
        <v>100</v>
      </c>
    </row>
    <row r="42" spans="1:10" ht="25.5" hidden="1" customHeight="1" x14ac:dyDescent="0.2">
      <c r="A42" s="87"/>
      <c r="B42" s="179" t="s">
        <v>53</v>
      </c>
      <c r="C42" s="180"/>
      <c r="D42" s="180"/>
      <c r="E42" s="180"/>
      <c r="F42" s="111">
        <f>SUMIF(A39:A41,"=1",F39:F41)</f>
        <v>0</v>
      </c>
      <c r="G42" s="112">
        <f>SUMIF(A39:A41,"=1",G39:G41)</f>
        <v>98986</v>
      </c>
      <c r="H42" s="112">
        <f>SUMIF(A39:A41,"=1",H39:H41)</f>
        <v>0</v>
      </c>
      <c r="I42" s="113">
        <f>SUMIF(A39:A41,"=1",I39:I41)</f>
        <v>98986</v>
      </c>
      <c r="J42" s="114">
        <f>SUMIF(A39:A41,"=1",J39:J41)</f>
        <v>100</v>
      </c>
    </row>
    <row r="46" spans="1:10" ht="15.75" x14ac:dyDescent="0.25">
      <c r="B46" s="123" t="s">
        <v>55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56</v>
      </c>
      <c r="G48" s="130"/>
      <c r="H48" s="130"/>
      <c r="I48" s="130" t="s">
        <v>31</v>
      </c>
      <c r="J48" s="130" t="s">
        <v>0</v>
      </c>
    </row>
    <row r="49" spans="1:10" ht="36.75" customHeight="1" x14ac:dyDescent="0.2">
      <c r="A49" s="126"/>
      <c r="B49" s="131" t="s">
        <v>57</v>
      </c>
      <c r="C49" s="181" t="s">
        <v>58</v>
      </c>
      <c r="D49" s="182"/>
      <c r="E49" s="182"/>
      <c r="F49" s="139" t="s">
        <v>28</v>
      </c>
      <c r="G49" s="132"/>
      <c r="H49" s="132"/>
      <c r="I49" s="132">
        <v>0</v>
      </c>
      <c r="J49" s="137" t="str">
        <f>IF(I50=0,"",I49/I50*100)</f>
        <v/>
      </c>
    </row>
    <row r="50" spans="1:10" ht="25.5" customHeight="1" x14ac:dyDescent="0.2">
      <c r="A50" s="127"/>
      <c r="B50" s="133" t="s">
        <v>1</v>
      </c>
      <c r="C50" s="134"/>
      <c r="D50" s="135"/>
      <c r="E50" s="135"/>
      <c r="F50" s="140"/>
      <c r="G50" s="136"/>
      <c r="H50" s="136"/>
      <c r="I50" s="136">
        <f>I49</f>
        <v>0</v>
      </c>
      <c r="J50" s="138" t="str">
        <f>J49</f>
        <v/>
      </c>
    </row>
    <row r="51" spans="1:10" x14ac:dyDescent="0.2">
      <c r="F51" s="85"/>
      <c r="G51" s="85"/>
      <c r="H51" s="85"/>
      <c r="I51" s="85"/>
      <c r="J51" s="86"/>
    </row>
    <row r="52" spans="1:10" x14ac:dyDescent="0.2">
      <c r="F52" s="85"/>
      <c r="G52" s="85"/>
      <c r="H52" s="85"/>
      <c r="I52" s="85"/>
      <c r="J52" s="86"/>
    </row>
    <row r="53" spans="1:10" x14ac:dyDescent="0.2">
      <c r="F53" s="85"/>
      <c r="G53" s="85"/>
      <c r="H53" s="85"/>
      <c r="I53" s="85"/>
      <c r="J53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8" t="s">
        <v>7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50" t="s">
        <v>8</v>
      </c>
      <c r="B2" s="49"/>
      <c r="C2" s="230"/>
      <c r="D2" s="230"/>
      <c r="E2" s="230"/>
      <c r="F2" s="230"/>
      <c r="G2" s="231"/>
    </row>
    <row r="3" spans="1:7" ht="24.95" customHeight="1" x14ac:dyDescent="0.2">
      <c r="A3" s="50" t="s">
        <v>9</v>
      </c>
      <c r="B3" s="49"/>
      <c r="C3" s="230"/>
      <c r="D3" s="230"/>
      <c r="E3" s="230"/>
      <c r="F3" s="230"/>
      <c r="G3" s="231"/>
    </row>
    <row r="4" spans="1:7" ht="24.95" customHeight="1" x14ac:dyDescent="0.2">
      <c r="A4" s="50" t="s">
        <v>10</v>
      </c>
      <c r="B4" s="49"/>
      <c r="C4" s="230"/>
      <c r="D4" s="230"/>
      <c r="E4" s="230"/>
      <c r="F4" s="230"/>
      <c r="G4" s="23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A18" sqref="AA18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2" t="s">
        <v>151</v>
      </c>
      <c r="B1" s="232"/>
      <c r="C1" s="232"/>
      <c r="D1" s="232"/>
      <c r="E1" s="232"/>
      <c r="F1" s="232"/>
      <c r="G1" s="232"/>
      <c r="AG1" t="s">
        <v>61</v>
      </c>
    </row>
    <row r="2" spans="1:60" ht="24.95" customHeight="1" x14ac:dyDescent="0.2">
      <c r="A2" s="142" t="s">
        <v>8</v>
      </c>
      <c r="B2" s="49" t="s">
        <v>50</v>
      </c>
      <c r="C2" s="233" t="s">
        <v>51</v>
      </c>
      <c r="D2" s="234"/>
      <c r="E2" s="234"/>
      <c r="F2" s="234"/>
      <c r="G2" s="235"/>
      <c r="AG2" t="s">
        <v>62</v>
      </c>
    </row>
    <row r="3" spans="1:60" ht="24.95" customHeight="1" x14ac:dyDescent="0.2">
      <c r="A3" s="142" t="s">
        <v>9</v>
      </c>
      <c r="B3" s="49" t="s">
        <v>43</v>
      </c>
      <c r="C3" s="233" t="s">
        <v>45</v>
      </c>
      <c r="D3" s="234"/>
      <c r="E3" s="234"/>
      <c r="F3" s="234"/>
      <c r="G3" s="235"/>
      <c r="AC3" s="124" t="s">
        <v>62</v>
      </c>
      <c r="AG3" t="s">
        <v>63</v>
      </c>
    </row>
    <row r="4" spans="1:60" ht="24.95" customHeight="1" x14ac:dyDescent="0.2">
      <c r="A4" s="143" t="s">
        <v>10</v>
      </c>
      <c r="B4" s="144" t="s">
        <v>43</v>
      </c>
      <c r="C4" s="236" t="s">
        <v>44</v>
      </c>
      <c r="D4" s="237"/>
      <c r="E4" s="237"/>
      <c r="F4" s="237"/>
      <c r="G4" s="238"/>
      <c r="AG4" t="s">
        <v>64</v>
      </c>
    </row>
    <row r="5" spans="1:60" x14ac:dyDescent="0.2">
      <c r="D5" s="10"/>
    </row>
    <row r="6" spans="1:60" ht="38.25" x14ac:dyDescent="0.2">
      <c r="A6" s="146" t="s">
        <v>65</v>
      </c>
      <c r="B6" s="148" t="s">
        <v>66</v>
      </c>
      <c r="C6" s="148" t="s">
        <v>67</v>
      </c>
      <c r="D6" s="147" t="s">
        <v>68</v>
      </c>
      <c r="E6" s="146" t="s">
        <v>69</v>
      </c>
      <c r="F6" s="145" t="s">
        <v>70</v>
      </c>
      <c r="G6" s="146" t="s">
        <v>31</v>
      </c>
      <c r="H6" s="149" t="s">
        <v>32</v>
      </c>
      <c r="I6" s="149" t="s">
        <v>71</v>
      </c>
      <c r="J6" s="149" t="s">
        <v>33</v>
      </c>
      <c r="K6" s="149" t="s">
        <v>72</v>
      </c>
      <c r="L6" s="149" t="s">
        <v>73</v>
      </c>
      <c r="M6" s="149" t="s">
        <v>74</v>
      </c>
      <c r="N6" s="149" t="s">
        <v>75</v>
      </c>
      <c r="O6" s="149" t="s">
        <v>76</v>
      </c>
      <c r="P6" s="149" t="s">
        <v>77</v>
      </c>
      <c r="Q6" s="149" t="s">
        <v>78</v>
      </c>
      <c r="R6" s="149" t="s">
        <v>79</v>
      </c>
      <c r="S6" s="149" t="s">
        <v>80</v>
      </c>
      <c r="T6" s="149" t="s">
        <v>81</v>
      </c>
      <c r="U6" s="149" t="s">
        <v>82</v>
      </c>
      <c r="V6" s="149" t="s">
        <v>83</v>
      </c>
      <c r="W6" s="149" t="s">
        <v>84</v>
      </c>
      <c r="X6" s="149" t="s">
        <v>85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7" t="s">
        <v>86</v>
      </c>
      <c r="B8" s="158" t="s">
        <v>57</v>
      </c>
      <c r="C8" s="171" t="s">
        <v>58</v>
      </c>
      <c r="D8" s="159"/>
      <c r="E8" s="160"/>
      <c r="F8" s="161"/>
      <c r="G8" s="162">
        <f>SUMIF(AG9:AG32,"&lt;&gt;NOR",G9:G32)</f>
        <v>0</v>
      </c>
      <c r="H8" s="156"/>
      <c r="I8" s="156">
        <f>SUM(I9:I32)</f>
        <v>47077.460000000006</v>
      </c>
      <c r="J8" s="156"/>
      <c r="K8" s="156">
        <f>SUM(K9:K32)</f>
        <v>51908.54</v>
      </c>
      <c r="L8" s="156"/>
      <c r="M8" s="156">
        <f>SUM(M9:M32)</f>
        <v>0</v>
      </c>
      <c r="N8" s="156"/>
      <c r="O8" s="156">
        <f>SUM(O9:O32)</f>
        <v>0</v>
      </c>
      <c r="P8" s="156"/>
      <c r="Q8" s="156">
        <f>SUM(Q9:Q32)</f>
        <v>0</v>
      </c>
      <c r="R8" s="156"/>
      <c r="S8" s="156"/>
      <c r="T8" s="156"/>
      <c r="U8" s="156"/>
      <c r="V8" s="156">
        <f>SUM(V9:V32)</f>
        <v>43.64</v>
      </c>
      <c r="W8" s="156"/>
      <c r="X8" s="156"/>
      <c r="AG8" t="s">
        <v>87</v>
      </c>
    </row>
    <row r="9" spans="1:60" outlineLevel="1" x14ac:dyDescent="0.2">
      <c r="A9" s="167">
        <v>1</v>
      </c>
      <c r="B9" s="168" t="s">
        <v>88</v>
      </c>
      <c r="C9" s="172" t="s">
        <v>89</v>
      </c>
      <c r="D9" s="241" t="s">
        <v>90</v>
      </c>
      <c r="E9" s="169">
        <v>20</v>
      </c>
      <c r="F9" s="169"/>
      <c r="G9" s="170">
        <f t="shared" ref="G9:G15" si="0">ROUND(E9*F9,2)</f>
        <v>0</v>
      </c>
      <c r="H9" s="155">
        <v>97.84</v>
      </c>
      <c r="I9" s="155">
        <f t="shared" ref="I9:I15" si="1">ROUND(E9*H9,2)</f>
        <v>1956.8</v>
      </c>
      <c r="J9" s="155">
        <v>230.16</v>
      </c>
      <c r="K9" s="155">
        <f t="shared" ref="K9:K15" si="2">ROUND(E9*J9,2)</f>
        <v>4603.2</v>
      </c>
      <c r="L9" s="155">
        <v>21</v>
      </c>
      <c r="M9" s="155">
        <f t="shared" ref="M9:M15" si="3">G9*(1+L9/100)</f>
        <v>0</v>
      </c>
      <c r="N9" s="155">
        <v>0</v>
      </c>
      <c r="O9" s="155">
        <f t="shared" ref="O9:O15" si="4">ROUND(E9*N9,2)</f>
        <v>0</v>
      </c>
      <c r="P9" s="155">
        <v>0</v>
      </c>
      <c r="Q9" s="155">
        <f t="shared" ref="Q9:Q15" si="5">ROUND(E9*P9,2)</f>
        <v>0</v>
      </c>
      <c r="R9" s="155"/>
      <c r="S9" s="155" t="s">
        <v>91</v>
      </c>
      <c r="T9" s="155" t="s">
        <v>92</v>
      </c>
      <c r="U9" s="155">
        <v>0.33800000000000002</v>
      </c>
      <c r="V9" s="155">
        <f t="shared" ref="V9:V15" si="6">ROUND(E9*U9,2)</f>
        <v>6.76</v>
      </c>
      <c r="W9" s="155"/>
      <c r="X9" s="155" t="s">
        <v>93</v>
      </c>
      <c r="Y9" s="150"/>
      <c r="Z9" s="150"/>
      <c r="AA9" s="150"/>
      <c r="AB9" s="150"/>
      <c r="AC9" s="150"/>
      <c r="AD9" s="150"/>
      <c r="AE9" s="150"/>
      <c r="AF9" s="150"/>
      <c r="AG9" s="150" t="s">
        <v>94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67">
        <v>2</v>
      </c>
      <c r="B10" s="168" t="s">
        <v>95</v>
      </c>
      <c r="C10" s="172" t="s">
        <v>96</v>
      </c>
      <c r="D10" s="241" t="s">
        <v>90</v>
      </c>
      <c r="E10" s="169">
        <v>10</v>
      </c>
      <c r="F10" s="169"/>
      <c r="G10" s="170">
        <f t="shared" si="0"/>
        <v>0</v>
      </c>
      <c r="H10" s="155">
        <v>151.54</v>
      </c>
      <c r="I10" s="155">
        <f t="shared" si="1"/>
        <v>1515.4</v>
      </c>
      <c r="J10" s="155">
        <v>282.45999999999998</v>
      </c>
      <c r="K10" s="155">
        <f t="shared" si="2"/>
        <v>2824.6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91</v>
      </c>
      <c r="T10" s="155" t="s">
        <v>92</v>
      </c>
      <c r="U10" s="155">
        <v>0.42499999999999999</v>
      </c>
      <c r="V10" s="155">
        <f t="shared" si="6"/>
        <v>4.25</v>
      </c>
      <c r="W10" s="155"/>
      <c r="X10" s="155" t="s">
        <v>93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94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7">
        <v>3</v>
      </c>
      <c r="B11" s="168" t="s">
        <v>97</v>
      </c>
      <c r="C11" s="172" t="s">
        <v>98</v>
      </c>
      <c r="D11" s="241" t="s">
        <v>90</v>
      </c>
      <c r="E11" s="169">
        <v>5</v>
      </c>
      <c r="F11" s="169"/>
      <c r="G11" s="170">
        <f t="shared" si="0"/>
        <v>0</v>
      </c>
      <c r="H11" s="155">
        <v>246.71</v>
      </c>
      <c r="I11" s="155">
        <f t="shared" si="1"/>
        <v>1233.55</v>
      </c>
      <c r="J11" s="155">
        <v>356.29</v>
      </c>
      <c r="K11" s="155">
        <f t="shared" si="2"/>
        <v>1781.45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91</v>
      </c>
      <c r="T11" s="155" t="s">
        <v>92</v>
      </c>
      <c r="U11" s="155">
        <v>0.55100000000000005</v>
      </c>
      <c r="V11" s="155">
        <f t="shared" si="6"/>
        <v>2.76</v>
      </c>
      <c r="W11" s="155"/>
      <c r="X11" s="155" t="s">
        <v>93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94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7">
        <v>4</v>
      </c>
      <c r="B12" s="168" t="s">
        <v>99</v>
      </c>
      <c r="C12" s="172" t="s">
        <v>100</v>
      </c>
      <c r="D12" s="241" t="s">
        <v>101</v>
      </c>
      <c r="E12" s="169">
        <v>7</v>
      </c>
      <c r="F12" s="169"/>
      <c r="G12" s="170">
        <f t="shared" si="0"/>
        <v>0</v>
      </c>
      <c r="H12" s="155">
        <v>55.41</v>
      </c>
      <c r="I12" s="155">
        <f t="shared" si="1"/>
        <v>387.87</v>
      </c>
      <c r="J12" s="155">
        <v>49.59</v>
      </c>
      <c r="K12" s="155">
        <f t="shared" si="2"/>
        <v>347.13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91</v>
      </c>
      <c r="T12" s="155" t="s">
        <v>92</v>
      </c>
      <c r="U12" s="155">
        <v>0.06</v>
      </c>
      <c r="V12" s="155">
        <f t="shared" si="6"/>
        <v>0.42</v>
      </c>
      <c r="W12" s="155"/>
      <c r="X12" s="155" t="s">
        <v>93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94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7">
        <v>5</v>
      </c>
      <c r="B13" s="168" t="s">
        <v>102</v>
      </c>
      <c r="C13" s="172" t="s">
        <v>103</v>
      </c>
      <c r="D13" s="241" t="s">
        <v>101</v>
      </c>
      <c r="E13" s="169">
        <v>4</v>
      </c>
      <c r="F13" s="169"/>
      <c r="G13" s="170">
        <f t="shared" si="0"/>
        <v>0</v>
      </c>
      <c r="H13" s="155">
        <v>72</v>
      </c>
      <c r="I13" s="155">
        <f t="shared" si="1"/>
        <v>288</v>
      </c>
      <c r="J13" s="155">
        <v>55</v>
      </c>
      <c r="K13" s="155">
        <f t="shared" si="2"/>
        <v>220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91</v>
      </c>
      <c r="T13" s="155" t="s">
        <v>92</v>
      </c>
      <c r="U13" s="155">
        <v>6.6000000000000003E-2</v>
      </c>
      <c r="V13" s="155">
        <f t="shared" si="6"/>
        <v>0.26</v>
      </c>
      <c r="W13" s="155"/>
      <c r="X13" s="155" t="s">
        <v>93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94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67">
        <v>6</v>
      </c>
      <c r="B14" s="168" t="s">
        <v>104</v>
      </c>
      <c r="C14" s="172" t="s">
        <v>105</v>
      </c>
      <c r="D14" s="241" t="s">
        <v>101</v>
      </c>
      <c r="E14" s="169">
        <v>2</v>
      </c>
      <c r="F14" s="169"/>
      <c r="G14" s="170">
        <f t="shared" si="0"/>
        <v>0</v>
      </c>
      <c r="H14" s="155">
        <v>32.65</v>
      </c>
      <c r="I14" s="155">
        <f t="shared" si="1"/>
        <v>65.3</v>
      </c>
      <c r="J14" s="155">
        <v>54.35</v>
      </c>
      <c r="K14" s="155">
        <f t="shared" si="2"/>
        <v>108.7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91</v>
      </c>
      <c r="T14" s="155" t="s">
        <v>92</v>
      </c>
      <c r="U14" s="155">
        <v>6.6000000000000003E-2</v>
      </c>
      <c r="V14" s="155">
        <f t="shared" si="6"/>
        <v>0.13</v>
      </c>
      <c r="W14" s="155"/>
      <c r="X14" s="155" t="s">
        <v>93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94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3">
        <v>7</v>
      </c>
      <c r="B15" s="164" t="s">
        <v>106</v>
      </c>
      <c r="C15" s="173" t="s">
        <v>107</v>
      </c>
      <c r="D15" s="242" t="s">
        <v>150</v>
      </c>
      <c r="E15" s="165">
        <v>0.15</v>
      </c>
      <c r="F15" s="165"/>
      <c r="G15" s="166">
        <f t="shared" si="0"/>
        <v>0</v>
      </c>
      <c r="H15" s="155">
        <v>19400</v>
      </c>
      <c r="I15" s="155">
        <f t="shared" si="1"/>
        <v>2910</v>
      </c>
      <c r="J15" s="155">
        <v>0</v>
      </c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91</v>
      </c>
      <c r="T15" s="155" t="s">
        <v>92</v>
      </c>
      <c r="U15" s="155">
        <v>0</v>
      </c>
      <c r="V15" s="155">
        <f t="shared" si="6"/>
        <v>0</v>
      </c>
      <c r="W15" s="155"/>
      <c r="X15" s="155" t="s">
        <v>108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109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3"/>
      <c r="B16" s="154"/>
      <c r="C16" s="239" t="s">
        <v>110</v>
      </c>
      <c r="D16" s="240"/>
      <c r="E16" s="240"/>
      <c r="F16" s="240"/>
      <c r="G16" s="240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0"/>
      <c r="Z16" s="150"/>
      <c r="AA16" s="150"/>
      <c r="AB16" s="150"/>
      <c r="AC16" s="150"/>
      <c r="AD16" s="150"/>
      <c r="AE16" s="150"/>
      <c r="AF16" s="150"/>
      <c r="AG16" s="150" t="s">
        <v>111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67">
        <v>8</v>
      </c>
      <c r="B17" s="168" t="s">
        <v>112</v>
      </c>
      <c r="C17" s="172" t="s">
        <v>113</v>
      </c>
      <c r="D17" s="241" t="s">
        <v>101</v>
      </c>
      <c r="E17" s="169">
        <v>10</v>
      </c>
      <c r="F17" s="169"/>
      <c r="G17" s="170">
        <f t="shared" ref="G17:G32" si="7">ROUND(E17*F17,2)</f>
        <v>0</v>
      </c>
      <c r="H17" s="155">
        <v>39.81</v>
      </c>
      <c r="I17" s="155">
        <f t="shared" ref="I17:I32" si="8">ROUND(E17*H17,2)</f>
        <v>398.1</v>
      </c>
      <c r="J17" s="155">
        <v>72.19</v>
      </c>
      <c r="K17" s="155">
        <f t="shared" ref="K17:K32" si="9">ROUND(E17*J17,2)</f>
        <v>721.9</v>
      </c>
      <c r="L17" s="155">
        <v>21</v>
      </c>
      <c r="M17" s="155">
        <f t="shared" ref="M17:M32" si="10">G17*(1+L17/100)</f>
        <v>0</v>
      </c>
      <c r="N17" s="155">
        <v>0</v>
      </c>
      <c r="O17" s="155">
        <f t="shared" ref="O17:O32" si="11">ROUND(E17*N17,2)</f>
        <v>0</v>
      </c>
      <c r="P17" s="155">
        <v>0</v>
      </c>
      <c r="Q17" s="155">
        <f t="shared" ref="Q17:Q32" si="12">ROUND(E17*P17,2)</f>
        <v>0</v>
      </c>
      <c r="R17" s="155"/>
      <c r="S17" s="155" t="s">
        <v>91</v>
      </c>
      <c r="T17" s="155" t="s">
        <v>92</v>
      </c>
      <c r="U17" s="155">
        <v>0.1</v>
      </c>
      <c r="V17" s="155">
        <f t="shared" ref="V17:V32" si="13">ROUND(E17*U17,2)</f>
        <v>1</v>
      </c>
      <c r="W17" s="155"/>
      <c r="X17" s="155" t="s">
        <v>93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94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67">
        <v>9</v>
      </c>
      <c r="B18" s="168" t="s">
        <v>114</v>
      </c>
      <c r="C18" s="172" t="s">
        <v>115</v>
      </c>
      <c r="D18" s="241" t="s">
        <v>101</v>
      </c>
      <c r="E18" s="169">
        <v>2</v>
      </c>
      <c r="F18" s="169"/>
      <c r="G18" s="170">
        <f t="shared" si="7"/>
        <v>0</v>
      </c>
      <c r="H18" s="155">
        <v>32.229999999999997</v>
      </c>
      <c r="I18" s="155">
        <f t="shared" si="8"/>
        <v>64.459999999999994</v>
      </c>
      <c r="J18" s="155">
        <v>71.77</v>
      </c>
      <c r="K18" s="155">
        <f t="shared" si="9"/>
        <v>143.54</v>
      </c>
      <c r="L18" s="155">
        <v>21</v>
      </c>
      <c r="M18" s="155">
        <f t="shared" si="10"/>
        <v>0</v>
      </c>
      <c r="N18" s="155">
        <v>0</v>
      </c>
      <c r="O18" s="155">
        <f t="shared" si="11"/>
        <v>0</v>
      </c>
      <c r="P18" s="155">
        <v>0</v>
      </c>
      <c r="Q18" s="155">
        <f t="shared" si="12"/>
        <v>0</v>
      </c>
      <c r="R18" s="155"/>
      <c r="S18" s="155" t="s">
        <v>91</v>
      </c>
      <c r="T18" s="155" t="s">
        <v>92</v>
      </c>
      <c r="U18" s="155">
        <v>0.1</v>
      </c>
      <c r="V18" s="155">
        <f t="shared" si="13"/>
        <v>0.2</v>
      </c>
      <c r="W18" s="155"/>
      <c r="X18" s="155" t="s">
        <v>93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94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7">
        <v>10</v>
      </c>
      <c r="B19" s="168" t="s">
        <v>116</v>
      </c>
      <c r="C19" s="172" t="s">
        <v>117</v>
      </c>
      <c r="D19" s="241" t="s">
        <v>118</v>
      </c>
      <c r="E19" s="169">
        <v>35</v>
      </c>
      <c r="F19" s="169"/>
      <c r="G19" s="170">
        <f t="shared" si="7"/>
        <v>0</v>
      </c>
      <c r="H19" s="155">
        <v>10</v>
      </c>
      <c r="I19" s="155">
        <f t="shared" si="8"/>
        <v>350</v>
      </c>
      <c r="J19" s="155">
        <v>0</v>
      </c>
      <c r="K19" s="155">
        <f t="shared" si="9"/>
        <v>0</v>
      </c>
      <c r="L19" s="155">
        <v>21</v>
      </c>
      <c r="M19" s="155">
        <f t="shared" si="10"/>
        <v>0</v>
      </c>
      <c r="N19" s="155">
        <v>0</v>
      </c>
      <c r="O19" s="155">
        <f t="shared" si="11"/>
        <v>0</v>
      </c>
      <c r="P19" s="155">
        <v>0</v>
      </c>
      <c r="Q19" s="155">
        <f t="shared" si="12"/>
        <v>0</v>
      </c>
      <c r="R19" s="155"/>
      <c r="S19" s="155" t="s">
        <v>91</v>
      </c>
      <c r="T19" s="155" t="s">
        <v>92</v>
      </c>
      <c r="U19" s="155">
        <v>0</v>
      </c>
      <c r="V19" s="155">
        <f t="shared" si="13"/>
        <v>0</v>
      </c>
      <c r="W19" s="155"/>
      <c r="X19" s="155" t="s">
        <v>93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94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67">
        <v>11</v>
      </c>
      <c r="B20" s="168" t="s">
        <v>119</v>
      </c>
      <c r="C20" s="172" t="s">
        <v>120</v>
      </c>
      <c r="D20" s="241" t="s">
        <v>90</v>
      </c>
      <c r="E20" s="169">
        <v>35</v>
      </c>
      <c r="F20" s="169"/>
      <c r="G20" s="170">
        <f t="shared" si="7"/>
        <v>0</v>
      </c>
      <c r="H20" s="155">
        <v>0</v>
      </c>
      <c r="I20" s="155">
        <f t="shared" si="8"/>
        <v>0</v>
      </c>
      <c r="J20" s="155">
        <v>14</v>
      </c>
      <c r="K20" s="155">
        <f t="shared" si="9"/>
        <v>490</v>
      </c>
      <c r="L20" s="155">
        <v>21</v>
      </c>
      <c r="M20" s="155">
        <f t="shared" si="10"/>
        <v>0</v>
      </c>
      <c r="N20" s="155">
        <v>0</v>
      </c>
      <c r="O20" s="155">
        <f t="shared" si="11"/>
        <v>0</v>
      </c>
      <c r="P20" s="155">
        <v>0</v>
      </c>
      <c r="Q20" s="155">
        <f t="shared" si="12"/>
        <v>0</v>
      </c>
      <c r="R20" s="155"/>
      <c r="S20" s="155" t="s">
        <v>91</v>
      </c>
      <c r="T20" s="155" t="s">
        <v>92</v>
      </c>
      <c r="U20" s="155">
        <v>0.02</v>
      </c>
      <c r="V20" s="155">
        <f t="shared" si="13"/>
        <v>0.7</v>
      </c>
      <c r="W20" s="155"/>
      <c r="X20" s="155" t="s">
        <v>93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94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67">
        <v>12</v>
      </c>
      <c r="B21" s="168" t="s">
        <v>121</v>
      </c>
      <c r="C21" s="172" t="s">
        <v>122</v>
      </c>
      <c r="D21" s="241" t="s">
        <v>90</v>
      </c>
      <c r="E21" s="169">
        <v>35</v>
      </c>
      <c r="F21" s="169"/>
      <c r="G21" s="170">
        <f t="shared" si="7"/>
        <v>0</v>
      </c>
      <c r="H21" s="155">
        <v>0</v>
      </c>
      <c r="I21" s="155">
        <f t="shared" si="8"/>
        <v>0</v>
      </c>
      <c r="J21" s="155">
        <v>36</v>
      </c>
      <c r="K21" s="155">
        <f t="shared" si="9"/>
        <v>1260</v>
      </c>
      <c r="L21" s="155">
        <v>21</v>
      </c>
      <c r="M21" s="155">
        <f t="shared" si="10"/>
        <v>0</v>
      </c>
      <c r="N21" s="155">
        <v>0</v>
      </c>
      <c r="O21" s="155">
        <f t="shared" si="11"/>
        <v>0</v>
      </c>
      <c r="P21" s="155">
        <v>0</v>
      </c>
      <c r="Q21" s="155">
        <f t="shared" si="12"/>
        <v>0</v>
      </c>
      <c r="R21" s="155"/>
      <c r="S21" s="155" t="s">
        <v>91</v>
      </c>
      <c r="T21" s="155" t="s">
        <v>92</v>
      </c>
      <c r="U21" s="155">
        <v>0.05</v>
      </c>
      <c r="V21" s="155">
        <f t="shared" si="13"/>
        <v>1.75</v>
      </c>
      <c r="W21" s="155"/>
      <c r="X21" s="155" t="s">
        <v>93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94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67">
        <v>13</v>
      </c>
      <c r="B22" s="168" t="s">
        <v>123</v>
      </c>
      <c r="C22" s="172" t="s">
        <v>124</v>
      </c>
      <c r="D22" s="241" t="s">
        <v>90</v>
      </c>
      <c r="E22" s="169">
        <v>1</v>
      </c>
      <c r="F22" s="169"/>
      <c r="G22" s="170">
        <f t="shared" si="7"/>
        <v>0</v>
      </c>
      <c r="H22" s="155">
        <v>116.04</v>
      </c>
      <c r="I22" s="155">
        <f t="shared" si="8"/>
        <v>116.04</v>
      </c>
      <c r="J22" s="155">
        <v>107.96</v>
      </c>
      <c r="K22" s="155">
        <f t="shared" si="9"/>
        <v>107.96</v>
      </c>
      <c r="L22" s="155">
        <v>21</v>
      </c>
      <c r="M22" s="155">
        <f t="shared" si="10"/>
        <v>0</v>
      </c>
      <c r="N22" s="155">
        <v>0</v>
      </c>
      <c r="O22" s="155">
        <f t="shared" si="11"/>
        <v>0</v>
      </c>
      <c r="P22" s="155">
        <v>0</v>
      </c>
      <c r="Q22" s="155">
        <f t="shared" si="12"/>
        <v>0</v>
      </c>
      <c r="R22" s="155"/>
      <c r="S22" s="155" t="s">
        <v>91</v>
      </c>
      <c r="T22" s="155" t="s">
        <v>92</v>
      </c>
      <c r="U22" s="155">
        <v>0.15</v>
      </c>
      <c r="V22" s="155">
        <f t="shared" si="13"/>
        <v>0.15</v>
      </c>
      <c r="W22" s="155"/>
      <c r="X22" s="155" t="s">
        <v>93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94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 x14ac:dyDescent="0.2">
      <c r="A23" s="167">
        <v>14</v>
      </c>
      <c r="B23" s="168" t="s">
        <v>125</v>
      </c>
      <c r="C23" s="172" t="s">
        <v>126</v>
      </c>
      <c r="D23" s="241" t="s">
        <v>127</v>
      </c>
      <c r="E23" s="169">
        <v>1</v>
      </c>
      <c r="F23" s="169"/>
      <c r="G23" s="170">
        <f t="shared" si="7"/>
        <v>0</v>
      </c>
      <c r="H23" s="155">
        <v>27377.919999999998</v>
      </c>
      <c r="I23" s="155">
        <f t="shared" si="8"/>
        <v>27377.919999999998</v>
      </c>
      <c r="J23" s="155">
        <v>1922.08</v>
      </c>
      <c r="K23" s="155">
        <f t="shared" si="9"/>
        <v>1922.08</v>
      </c>
      <c r="L23" s="155">
        <v>21</v>
      </c>
      <c r="M23" s="155">
        <f t="shared" si="10"/>
        <v>0</v>
      </c>
      <c r="N23" s="155">
        <v>0</v>
      </c>
      <c r="O23" s="155">
        <f t="shared" si="11"/>
        <v>0</v>
      </c>
      <c r="P23" s="155">
        <v>0</v>
      </c>
      <c r="Q23" s="155">
        <f t="shared" si="12"/>
        <v>0</v>
      </c>
      <c r="R23" s="155"/>
      <c r="S23" s="155" t="s">
        <v>91</v>
      </c>
      <c r="T23" s="155" t="s">
        <v>92</v>
      </c>
      <c r="U23" s="155">
        <v>3.5</v>
      </c>
      <c r="V23" s="155">
        <f t="shared" si="13"/>
        <v>3.5</v>
      </c>
      <c r="W23" s="155"/>
      <c r="X23" s="155" t="s">
        <v>93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94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67">
        <v>15</v>
      </c>
      <c r="B24" s="168" t="s">
        <v>128</v>
      </c>
      <c r="C24" s="172" t="s">
        <v>129</v>
      </c>
      <c r="D24" s="241" t="s">
        <v>127</v>
      </c>
      <c r="E24" s="169">
        <v>4</v>
      </c>
      <c r="F24" s="169"/>
      <c r="G24" s="170">
        <f t="shared" si="7"/>
        <v>0</v>
      </c>
      <c r="H24" s="155">
        <v>2489.2600000000002</v>
      </c>
      <c r="I24" s="155">
        <f t="shared" si="8"/>
        <v>9957.0400000000009</v>
      </c>
      <c r="J24" s="155">
        <v>251.74</v>
      </c>
      <c r="K24" s="155">
        <f t="shared" si="9"/>
        <v>1006.96</v>
      </c>
      <c r="L24" s="155">
        <v>21</v>
      </c>
      <c r="M24" s="155">
        <f t="shared" si="10"/>
        <v>0</v>
      </c>
      <c r="N24" s="155">
        <v>0</v>
      </c>
      <c r="O24" s="155">
        <f t="shared" si="11"/>
        <v>0</v>
      </c>
      <c r="P24" s="155">
        <v>0</v>
      </c>
      <c r="Q24" s="155">
        <f t="shared" si="12"/>
        <v>0</v>
      </c>
      <c r="R24" s="155"/>
      <c r="S24" s="155" t="s">
        <v>91</v>
      </c>
      <c r="T24" s="155" t="s">
        <v>92</v>
      </c>
      <c r="U24" s="155">
        <v>0.35</v>
      </c>
      <c r="V24" s="155">
        <f t="shared" si="13"/>
        <v>1.4</v>
      </c>
      <c r="W24" s="155"/>
      <c r="X24" s="155" t="s">
        <v>93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94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67">
        <v>16</v>
      </c>
      <c r="B25" s="168" t="s">
        <v>130</v>
      </c>
      <c r="C25" s="172" t="s">
        <v>131</v>
      </c>
      <c r="D25" s="241" t="s">
        <v>132</v>
      </c>
      <c r="E25" s="169">
        <v>1</v>
      </c>
      <c r="F25" s="169"/>
      <c r="G25" s="170">
        <f t="shared" si="7"/>
        <v>0</v>
      </c>
      <c r="H25" s="155">
        <v>0</v>
      </c>
      <c r="I25" s="155">
        <f t="shared" si="8"/>
        <v>0</v>
      </c>
      <c r="J25" s="155">
        <v>719</v>
      </c>
      <c r="K25" s="155">
        <f t="shared" si="9"/>
        <v>719</v>
      </c>
      <c r="L25" s="155">
        <v>21</v>
      </c>
      <c r="M25" s="155">
        <f t="shared" si="10"/>
        <v>0</v>
      </c>
      <c r="N25" s="155">
        <v>0</v>
      </c>
      <c r="O25" s="155">
        <f t="shared" si="11"/>
        <v>0</v>
      </c>
      <c r="P25" s="155">
        <v>0</v>
      </c>
      <c r="Q25" s="155">
        <f t="shared" si="12"/>
        <v>0</v>
      </c>
      <c r="R25" s="155"/>
      <c r="S25" s="155" t="s">
        <v>91</v>
      </c>
      <c r="T25" s="155" t="s">
        <v>92</v>
      </c>
      <c r="U25" s="155">
        <v>1</v>
      </c>
      <c r="V25" s="155">
        <f t="shared" si="13"/>
        <v>1</v>
      </c>
      <c r="W25" s="155"/>
      <c r="X25" s="155" t="s">
        <v>93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94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67">
        <v>17</v>
      </c>
      <c r="B26" s="168" t="s">
        <v>133</v>
      </c>
      <c r="C26" s="172" t="s">
        <v>134</v>
      </c>
      <c r="D26" s="241" t="s">
        <v>127</v>
      </c>
      <c r="E26" s="169">
        <v>1</v>
      </c>
      <c r="F26" s="169"/>
      <c r="G26" s="170">
        <f t="shared" si="7"/>
        <v>0</v>
      </c>
      <c r="H26" s="155">
        <v>456.98</v>
      </c>
      <c r="I26" s="155">
        <f t="shared" si="8"/>
        <v>456.98</v>
      </c>
      <c r="J26" s="155">
        <v>259.02</v>
      </c>
      <c r="K26" s="155">
        <f t="shared" si="9"/>
        <v>259.02</v>
      </c>
      <c r="L26" s="155">
        <v>21</v>
      </c>
      <c r="M26" s="155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 t="s">
        <v>91</v>
      </c>
      <c r="T26" s="155" t="s">
        <v>92</v>
      </c>
      <c r="U26" s="155">
        <v>0.36</v>
      </c>
      <c r="V26" s="155">
        <f t="shared" si="13"/>
        <v>0.36</v>
      </c>
      <c r="W26" s="155"/>
      <c r="X26" s="155" t="s">
        <v>93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94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67">
        <v>18</v>
      </c>
      <c r="B27" s="168" t="s">
        <v>135</v>
      </c>
      <c r="C27" s="172" t="s">
        <v>136</v>
      </c>
      <c r="D27" s="241" t="s">
        <v>132</v>
      </c>
      <c r="E27" s="169">
        <v>1</v>
      </c>
      <c r="F27" s="169"/>
      <c r="G27" s="170">
        <f t="shared" si="7"/>
        <v>0</v>
      </c>
      <c r="H27" s="155">
        <v>0</v>
      </c>
      <c r="I27" s="155">
        <f t="shared" si="8"/>
        <v>0</v>
      </c>
      <c r="J27" s="155">
        <v>4328</v>
      </c>
      <c r="K27" s="155">
        <f t="shared" si="9"/>
        <v>4328</v>
      </c>
      <c r="L27" s="155">
        <v>21</v>
      </c>
      <c r="M27" s="155">
        <f t="shared" si="10"/>
        <v>0</v>
      </c>
      <c r="N27" s="155">
        <v>0</v>
      </c>
      <c r="O27" s="155">
        <f t="shared" si="11"/>
        <v>0</v>
      </c>
      <c r="P27" s="155">
        <v>0</v>
      </c>
      <c r="Q27" s="155">
        <f t="shared" si="12"/>
        <v>0</v>
      </c>
      <c r="R27" s="155"/>
      <c r="S27" s="155" t="s">
        <v>91</v>
      </c>
      <c r="T27" s="155" t="s">
        <v>92</v>
      </c>
      <c r="U27" s="155">
        <v>4</v>
      </c>
      <c r="V27" s="155">
        <f t="shared" si="13"/>
        <v>4</v>
      </c>
      <c r="W27" s="155"/>
      <c r="X27" s="155" t="s">
        <v>93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94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67">
        <v>19</v>
      </c>
      <c r="B28" s="168" t="s">
        <v>137</v>
      </c>
      <c r="C28" s="172" t="s">
        <v>138</v>
      </c>
      <c r="D28" s="241" t="s">
        <v>132</v>
      </c>
      <c r="E28" s="169">
        <v>1</v>
      </c>
      <c r="F28" s="169"/>
      <c r="G28" s="170">
        <f t="shared" si="7"/>
        <v>0</v>
      </c>
      <c r="H28" s="155">
        <v>0</v>
      </c>
      <c r="I28" s="155">
        <f t="shared" si="8"/>
        <v>0</v>
      </c>
      <c r="J28" s="155">
        <v>4328</v>
      </c>
      <c r="K28" s="155">
        <f t="shared" si="9"/>
        <v>4328</v>
      </c>
      <c r="L28" s="155">
        <v>21</v>
      </c>
      <c r="M28" s="155">
        <f t="shared" si="10"/>
        <v>0</v>
      </c>
      <c r="N28" s="155">
        <v>0</v>
      </c>
      <c r="O28" s="155">
        <f t="shared" si="11"/>
        <v>0</v>
      </c>
      <c r="P28" s="155">
        <v>0</v>
      </c>
      <c r="Q28" s="155">
        <f t="shared" si="12"/>
        <v>0</v>
      </c>
      <c r="R28" s="155"/>
      <c r="S28" s="155" t="s">
        <v>91</v>
      </c>
      <c r="T28" s="155" t="s">
        <v>92</v>
      </c>
      <c r="U28" s="155">
        <v>4</v>
      </c>
      <c r="V28" s="155">
        <f t="shared" si="13"/>
        <v>4</v>
      </c>
      <c r="W28" s="155"/>
      <c r="X28" s="155" t="s">
        <v>93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94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67">
        <v>20</v>
      </c>
      <c r="B29" s="168" t="s">
        <v>139</v>
      </c>
      <c r="C29" s="172" t="s">
        <v>140</v>
      </c>
      <c r="D29" s="241" t="s">
        <v>132</v>
      </c>
      <c r="E29" s="169">
        <v>1</v>
      </c>
      <c r="F29" s="169"/>
      <c r="G29" s="170">
        <f t="shared" si="7"/>
        <v>0</v>
      </c>
      <c r="H29" s="155">
        <v>0</v>
      </c>
      <c r="I29" s="155">
        <f t="shared" si="8"/>
        <v>0</v>
      </c>
      <c r="J29" s="155">
        <v>2291</v>
      </c>
      <c r="K29" s="155">
        <f t="shared" si="9"/>
        <v>2291</v>
      </c>
      <c r="L29" s="155">
        <v>21</v>
      </c>
      <c r="M29" s="155">
        <f t="shared" si="10"/>
        <v>0</v>
      </c>
      <c r="N29" s="155">
        <v>0</v>
      </c>
      <c r="O29" s="155">
        <f t="shared" si="11"/>
        <v>0</v>
      </c>
      <c r="P29" s="155">
        <v>0</v>
      </c>
      <c r="Q29" s="155">
        <f t="shared" si="12"/>
        <v>0</v>
      </c>
      <c r="R29" s="155"/>
      <c r="S29" s="155" t="s">
        <v>91</v>
      </c>
      <c r="T29" s="155" t="s">
        <v>92</v>
      </c>
      <c r="U29" s="155">
        <v>3</v>
      </c>
      <c r="V29" s="155">
        <f t="shared" si="13"/>
        <v>3</v>
      </c>
      <c r="W29" s="155"/>
      <c r="X29" s="155" t="s">
        <v>93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94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67">
        <v>21</v>
      </c>
      <c r="B30" s="168" t="s">
        <v>141</v>
      </c>
      <c r="C30" s="172" t="s">
        <v>142</v>
      </c>
      <c r="D30" s="241" t="s">
        <v>132</v>
      </c>
      <c r="E30" s="169">
        <v>1</v>
      </c>
      <c r="F30" s="169"/>
      <c r="G30" s="170">
        <f t="shared" si="7"/>
        <v>0</v>
      </c>
      <c r="H30" s="155">
        <v>0</v>
      </c>
      <c r="I30" s="155">
        <f t="shared" si="8"/>
        <v>0</v>
      </c>
      <c r="J30" s="155">
        <v>5473</v>
      </c>
      <c r="K30" s="155">
        <f t="shared" si="9"/>
        <v>5473</v>
      </c>
      <c r="L30" s="155">
        <v>21</v>
      </c>
      <c r="M30" s="155">
        <f t="shared" si="10"/>
        <v>0</v>
      </c>
      <c r="N30" s="155">
        <v>0</v>
      </c>
      <c r="O30" s="155">
        <f t="shared" si="11"/>
        <v>0</v>
      </c>
      <c r="P30" s="155">
        <v>0</v>
      </c>
      <c r="Q30" s="155">
        <f t="shared" si="12"/>
        <v>0</v>
      </c>
      <c r="R30" s="155"/>
      <c r="S30" s="155" t="s">
        <v>91</v>
      </c>
      <c r="T30" s="155" t="s">
        <v>92</v>
      </c>
      <c r="U30" s="155">
        <v>4</v>
      </c>
      <c r="V30" s="155">
        <f t="shared" si="13"/>
        <v>4</v>
      </c>
      <c r="W30" s="155"/>
      <c r="X30" s="155" t="s">
        <v>93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94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67">
        <v>22</v>
      </c>
      <c r="B31" s="168" t="s">
        <v>143</v>
      </c>
      <c r="C31" s="172" t="s">
        <v>144</v>
      </c>
      <c r="D31" s="241" t="s">
        <v>132</v>
      </c>
      <c r="E31" s="169">
        <v>1</v>
      </c>
      <c r="F31" s="169"/>
      <c r="G31" s="170">
        <f t="shared" si="7"/>
        <v>0</v>
      </c>
      <c r="H31" s="155">
        <v>0</v>
      </c>
      <c r="I31" s="155">
        <f t="shared" si="8"/>
        <v>0</v>
      </c>
      <c r="J31" s="155">
        <v>5473</v>
      </c>
      <c r="K31" s="155">
        <f t="shared" si="9"/>
        <v>5473</v>
      </c>
      <c r="L31" s="155">
        <v>21</v>
      </c>
      <c r="M31" s="155">
        <f t="shared" si="10"/>
        <v>0</v>
      </c>
      <c r="N31" s="155">
        <v>0</v>
      </c>
      <c r="O31" s="155">
        <f t="shared" si="11"/>
        <v>0</v>
      </c>
      <c r="P31" s="155">
        <v>0</v>
      </c>
      <c r="Q31" s="155">
        <f t="shared" si="12"/>
        <v>0</v>
      </c>
      <c r="R31" s="155"/>
      <c r="S31" s="155" t="s">
        <v>91</v>
      </c>
      <c r="T31" s="155" t="s">
        <v>92</v>
      </c>
      <c r="U31" s="155">
        <v>4</v>
      </c>
      <c r="V31" s="155">
        <f t="shared" si="13"/>
        <v>4</v>
      </c>
      <c r="W31" s="155"/>
      <c r="X31" s="155" t="s">
        <v>93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94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63">
        <v>23</v>
      </c>
      <c r="B32" s="164" t="s">
        <v>145</v>
      </c>
      <c r="C32" s="173" t="s">
        <v>146</v>
      </c>
      <c r="D32" s="242" t="s">
        <v>132</v>
      </c>
      <c r="E32" s="165">
        <v>1</v>
      </c>
      <c r="F32" s="165"/>
      <c r="G32" s="166">
        <f t="shared" si="7"/>
        <v>0</v>
      </c>
      <c r="H32" s="155">
        <v>0</v>
      </c>
      <c r="I32" s="155">
        <f t="shared" si="8"/>
        <v>0</v>
      </c>
      <c r="J32" s="155">
        <v>13500</v>
      </c>
      <c r="K32" s="155">
        <f t="shared" si="9"/>
        <v>13500</v>
      </c>
      <c r="L32" s="155">
        <v>21</v>
      </c>
      <c r="M32" s="155">
        <f t="shared" si="10"/>
        <v>0</v>
      </c>
      <c r="N32" s="155">
        <v>0</v>
      </c>
      <c r="O32" s="155">
        <f t="shared" si="11"/>
        <v>0</v>
      </c>
      <c r="P32" s="155">
        <v>0</v>
      </c>
      <c r="Q32" s="155">
        <f t="shared" si="12"/>
        <v>0</v>
      </c>
      <c r="R32" s="155"/>
      <c r="S32" s="155" t="s">
        <v>91</v>
      </c>
      <c r="T32" s="155" t="s">
        <v>92</v>
      </c>
      <c r="U32" s="155">
        <v>0</v>
      </c>
      <c r="V32" s="155">
        <f t="shared" si="13"/>
        <v>0</v>
      </c>
      <c r="W32" s="155"/>
      <c r="X32" s="155" t="s">
        <v>147</v>
      </c>
      <c r="Y32" s="150"/>
      <c r="Z32" s="150"/>
      <c r="AA32" s="150"/>
      <c r="AB32" s="150"/>
      <c r="AC32" s="150"/>
      <c r="AD32" s="150"/>
      <c r="AE32" s="150"/>
      <c r="AF32" s="150"/>
      <c r="AG32" s="150" t="s">
        <v>148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33" x14ac:dyDescent="0.2">
      <c r="A33" s="3"/>
      <c r="B33" s="4"/>
      <c r="C33" s="174"/>
      <c r="D33" s="24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v>15</v>
      </c>
      <c r="AF33">
        <v>21</v>
      </c>
      <c r="AG33" t="s">
        <v>73</v>
      </c>
    </row>
    <row r="34" spans="1:33" x14ac:dyDescent="0.2">
      <c r="C34" s="175"/>
      <c r="D34" s="10"/>
      <c r="AG34" t="s">
        <v>149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5">
    <mergeCell ref="A1:G1"/>
    <mergeCell ref="C2:G2"/>
    <mergeCell ref="C3:G3"/>
    <mergeCell ref="C4:G4"/>
    <mergeCell ref="C16:G1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Prochazka, Marek</dc:creator>
  <cp:lastModifiedBy>Mach, Tomas</cp:lastModifiedBy>
  <cp:lastPrinted>2019-03-19T12:27:02Z</cp:lastPrinted>
  <dcterms:created xsi:type="dcterms:W3CDTF">2009-04-08T07:15:50Z</dcterms:created>
  <dcterms:modified xsi:type="dcterms:W3CDTF">2021-11-29T09:21:58Z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325b4bc-8082-4c4b-b948-0f4d47284351_Enabled">
    <vt:lpwstr>true</vt:lpwstr>
  </property>
  <property fmtid="{D5CDD505-2E9C-101B-9397-08002B2CF9AE}" pid="3" name="MSIP_Label_0325b4bc-8082-4c4b-b948-0f4d47284351_SetDate">
    <vt:lpwstr>2021-11-29T09:15:12Z</vt:lpwstr>
  </property>
  <property fmtid="{D5CDD505-2E9C-101B-9397-08002B2CF9AE}" pid="4" name="MSIP_Label_0325b4bc-8082-4c4b-b948-0f4d47284351_Method">
    <vt:lpwstr>Standard</vt:lpwstr>
  </property>
  <property fmtid="{D5CDD505-2E9C-101B-9397-08002B2CF9AE}" pid="5" name="MSIP_Label_0325b4bc-8082-4c4b-b948-0f4d47284351_Name">
    <vt:lpwstr>Internal</vt:lpwstr>
  </property>
  <property fmtid="{D5CDD505-2E9C-101B-9397-08002B2CF9AE}" pid="6" name="MSIP_Label_0325b4bc-8082-4c4b-b948-0f4d47284351_SiteId">
    <vt:lpwstr>e8d897a8-f400-4625-858a-6f3ae627542b</vt:lpwstr>
  </property>
  <property fmtid="{D5CDD505-2E9C-101B-9397-08002B2CF9AE}" pid="7" name="MSIP_Label_0325b4bc-8082-4c4b-b948-0f4d47284351_ActionId">
    <vt:lpwstr>6ea2574b-3b7a-4c93-9eaf-0a9ea5600a25</vt:lpwstr>
  </property>
  <property fmtid="{D5CDD505-2E9C-101B-9397-08002B2CF9AE}" pid="8" name="MSIP_Label_0325b4bc-8082-4c4b-b948-0f4d47284351_ContentBits">
    <vt:lpwstr>0</vt:lpwstr>
  </property>
</Properties>
</file>